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activeTab="0"/>
  </bookViews>
  <sheets>
    <sheet name="BS-中" sheetId="1" r:id="rId1"/>
    <sheet name="IS-中" sheetId="2" r:id="rId2"/>
    <sheet name="SE-中" sheetId="3" r:id="rId3"/>
    <sheet name="CF-中" sheetId="4" r:id="rId4"/>
  </sheets>
  <definedNames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" localSheetId="0">'BS-中'!$E$8</definedName>
    <definedName name="Col01_P2" localSheetId="0">'BS-中'!#REF!</definedName>
    <definedName name="Col02" localSheetId="0">'BS-中'!$F$8</definedName>
    <definedName name="Col02_1" localSheetId="1">'IS-中'!$E$36</definedName>
    <definedName name="Col02_P2" localSheetId="0">'BS-中'!#REF!</definedName>
    <definedName name="Col03" localSheetId="0">'BS-中'!$I$8</definedName>
    <definedName name="Col03_1" localSheetId="1">'IS-中'!$G$36</definedName>
    <definedName name="Col03_P2" localSheetId="0">'BS-中'!#REF!</definedName>
    <definedName name="Col04" localSheetId="0">'BS-中'!$J$8</definedName>
    <definedName name="Col04_1" localSheetId="1">'IS-中'!$I$36</definedName>
    <definedName name="Col04_P2" localSheetId="0">'BS-中'!$A$9</definedName>
    <definedName name="Col05" localSheetId="2">'SE-中'!#REF!</definedName>
    <definedName name="Col06" localSheetId="2">'SE-中'!$I$8</definedName>
    <definedName name="DataEnd" localSheetId="0">'BS-中'!$A$22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FormNameC" localSheetId="2">'SE-中'!$A$2</definedName>
    <definedName name="Head01" localSheetId="2">'SE-中'!$C$7</definedName>
    <definedName name="Head02" localSheetId="2">'SE-中'!#REF!</definedName>
    <definedName name="Head03" localSheetId="2">'SE-中'!$E$7</definedName>
    <definedName name="Head04" localSheetId="2">'SE-中'!$G$7</definedName>
    <definedName name="Head06" localSheetId="2">'SE-中'!$I$7</definedName>
    <definedName name="_xlnm.Print_Titles" localSheetId="3">'CF-中'!$1:$4</definedName>
  </definedNames>
  <calcPr fullCalcOnLoad="1"/>
</workbook>
</file>

<file path=xl/sharedStrings.xml><?xml version="1.0" encoding="utf-8"?>
<sst xmlns="http://schemas.openxmlformats.org/spreadsheetml/2006/main" count="157" uniqueCount="117">
  <si>
    <t>臺灣新光保險經紀人股份有限公司</t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</si>
  <si>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</si>
  <si>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</si>
  <si>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</si>
  <si>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</si>
  <si>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</si>
  <si>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</si>
  <si>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</si>
  <si>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</si>
  <si>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流動負債合計</t>
  </si>
  <si>
    <t>其他金融資產－流動</t>
  </si>
  <si>
    <t>流動資產合計</t>
  </si>
  <si>
    <t>保留盈餘</t>
  </si>
  <si>
    <t>法定盈餘公積</t>
  </si>
  <si>
    <t>未分配盈餘</t>
  </si>
  <si>
    <t>其他資產</t>
  </si>
  <si>
    <t>股東權益合計</t>
  </si>
  <si>
    <t>資　　產　　總　　計</t>
  </si>
  <si>
    <t>負債及股東權益總計</t>
  </si>
  <si>
    <t>經理人：</t>
  </si>
  <si>
    <t>主辦會計：</t>
  </si>
  <si>
    <t>營業外收入及利益</t>
  </si>
  <si>
    <t>營業外費用及損失</t>
  </si>
  <si>
    <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</si>
  <si>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>營業收入</t>
  </si>
  <si>
    <t>營業費用</t>
  </si>
  <si>
    <t>營業利益</t>
  </si>
  <si>
    <t>利息收入</t>
  </si>
  <si>
    <t>其他收入</t>
  </si>
  <si>
    <r>
      <t>營業外收入及利益合計</t>
    </r>
    <r>
      <rPr>
        <sz val="12"/>
        <rFont val="Times New Roman"/>
        <family val="1"/>
      </rPr>
      <t xml:space="preserve"> </t>
    </r>
  </si>
  <si>
    <r>
      <t>營業外費用及損失合計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</si>
  <si>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</si>
  <si>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</si>
  <si>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本期純益</t>
  </si>
  <si>
    <t>基本每股盈餘</t>
  </si>
  <si>
    <t>稅前</t>
  </si>
  <si>
    <t>稅後</t>
  </si>
  <si>
    <t>負責人：</t>
  </si>
  <si>
    <t>金融資產評價利益</t>
  </si>
  <si>
    <t>金融資產評價損失</t>
  </si>
  <si>
    <t>其他支出</t>
  </si>
  <si>
    <t>-</t>
  </si>
  <si>
    <t>股　　本</t>
  </si>
  <si>
    <t>基金及投資</t>
  </si>
  <si>
    <t>-</t>
  </si>
  <si>
    <t>現金及約當現金</t>
  </si>
  <si>
    <t>應收關係人款</t>
  </si>
  <si>
    <t>固定資產淨額</t>
  </si>
  <si>
    <t>存出保證金</t>
  </si>
  <si>
    <t>應付費用</t>
  </si>
  <si>
    <t>其他流動負債</t>
  </si>
  <si>
    <t>股東權益</t>
  </si>
  <si>
    <t>公平價值變動列入損益之金融資產－流動</t>
  </si>
  <si>
    <t>持有至到期日金融資產－非流動</t>
  </si>
  <si>
    <t>-</t>
  </si>
  <si>
    <t>-</t>
  </si>
  <si>
    <t>-</t>
  </si>
  <si>
    <t>-</t>
  </si>
  <si>
    <t>-</t>
  </si>
  <si>
    <t>-</t>
  </si>
  <si>
    <t>民國九十九年及九十八年十二月三十一日</t>
  </si>
  <si>
    <t>九十九年十二月三十一日</t>
  </si>
  <si>
    <t>九十八年十二月三十一日</t>
  </si>
  <si>
    <t>民國九十九年及九十八年一月一日至十二月三十一日</t>
  </si>
  <si>
    <t>九十九年度</t>
  </si>
  <si>
    <t>九十八年度</t>
  </si>
  <si>
    <t>投資利益</t>
  </si>
  <si>
    <t>-</t>
  </si>
  <si>
    <t>-</t>
  </si>
  <si>
    <t>股東權益變動表</t>
  </si>
  <si>
    <t>合計</t>
  </si>
  <si>
    <t>後附之附註係本財務報表之一部分。</t>
  </si>
  <si>
    <t>九十八年度</t>
  </si>
  <si>
    <t>營業活動之現金流量</t>
  </si>
  <si>
    <t>投資活動之現金流量</t>
  </si>
  <si>
    <t>現金及約當現金淨增加（減少）數</t>
  </si>
  <si>
    <t>期初現金及約當現金餘額</t>
  </si>
  <si>
    <t>期末現金及約當現金餘額</t>
  </si>
  <si>
    <t>現金流量資訊之補充揭露</t>
  </si>
  <si>
    <r>
      <t>現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金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流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</si>
  <si>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民國九十九年及九十八年一月一日至十二月三十一日</t>
  </si>
  <si>
    <t>九十八年一月一日餘額</t>
  </si>
  <si>
    <t>九十七年度盈餘分配</t>
  </si>
  <si>
    <t>現金股利</t>
  </si>
  <si>
    <t>九十八年度純益</t>
  </si>
  <si>
    <t>九十八年十二月三十一日餘額</t>
  </si>
  <si>
    <t>九十八年度盈餘分配</t>
  </si>
  <si>
    <t>提列法定盈餘公積</t>
  </si>
  <si>
    <t>九十九年度純益</t>
  </si>
  <si>
    <t>九十九年十二月三十一日餘額</t>
  </si>
  <si>
    <r>
      <t>股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本</t>
    </r>
  </si>
  <si>
    <t>民國九十九年及九十八年一月一日至十二月三十一日</t>
  </si>
  <si>
    <t>九十九年度</t>
  </si>
  <si>
    <r>
      <t xml:space="preserve">        </t>
    </r>
    <r>
      <rPr>
        <sz val="12"/>
        <rFont val="標楷體"/>
        <family val="4"/>
      </rPr>
      <t>持有至到期日之金融資產增加</t>
    </r>
  </si>
  <si>
    <r>
      <t xml:space="preserve">        </t>
    </r>
    <r>
      <rPr>
        <sz val="12"/>
        <rFont val="標楷體"/>
        <family val="4"/>
      </rPr>
      <t>購置固定資產</t>
    </r>
  </si>
  <si>
    <r>
      <t xml:space="preserve">        </t>
    </r>
    <r>
      <rPr>
        <sz val="12"/>
        <rFont val="標楷體"/>
        <family val="4"/>
      </rPr>
      <t>出售固定資產價款</t>
    </r>
  </si>
  <si>
    <r>
      <t xml:space="preserve">        </t>
    </r>
    <r>
      <rPr>
        <sz val="12"/>
        <rFont val="標楷體"/>
        <family val="4"/>
      </rPr>
      <t>存出保證金增加</t>
    </r>
  </si>
  <si>
    <t>融資活動之現金流量</t>
  </si>
  <si>
    <r>
      <t xml:space="preserve">        </t>
    </r>
    <r>
      <rPr>
        <sz val="12"/>
        <rFont val="標楷體"/>
        <family val="4"/>
      </rPr>
      <t>發放股利</t>
    </r>
  </si>
  <si>
    <r>
      <t xml:space="preserve">        </t>
    </r>
    <r>
      <rPr>
        <sz val="12"/>
        <rFont val="標楷體"/>
        <family val="4"/>
      </rPr>
      <t>本期支付利息</t>
    </r>
  </si>
  <si>
    <r>
      <t xml:space="preserve">        </t>
    </r>
    <r>
      <rPr>
        <sz val="12"/>
        <rFont val="標楷體"/>
        <family val="4"/>
      </rPr>
      <t>本期支付所得稅</t>
    </r>
  </si>
  <si>
    <t>臺灣新光保險經紀人股份有限公司</t>
  </si>
  <si>
    <t>臺灣新光保險經紀人股份有限公司</t>
  </si>
  <si>
    <r>
      <t xml:space="preserve">        </t>
    </r>
    <r>
      <rPr>
        <sz val="12"/>
        <rFont val="標楷體"/>
        <family val="4"/>
      </rPr>
      <t>本期純益</t>
    </r>
  </si>
  <si>
    <r>
      <t xml:space="preserve">        </t>
    </r>
    <r>
      <rPr>
        <sz val="12"/>
        <rFont val="標楷體"/>
        <family val="4"/>
      </rPr>
      <t>折　　舊</t>
    </r>
  </si>
  <si>
    <r>
      <t xml:space="preserve">        </t>
    </r>
    <r>
      <rPr>
        <sz val="12"/>
        <rFont val="標楷體"/>
        <family val="4"/>
      </rPr>
      <t>持有至到期日債券投資折價攤銷</t>
    </r>
  </si>
  <si>
    <r>
      <t xml:space="preserve">        </t>
    </r>
    <r>
      <rPr>
        <sz val="12"/>
        <rFont val="標楷體"/>
        <family val="4"/>
      </rPr>
      <t>處分投資利益</t>
    </r>
  </si>
  <si>
    <r>
      <t xml:space="preserve">        </t>
    </r>
    <r>
      <rPr>
        <sz val="12"/>
        <rFont val="標楷體"/>
        <family val="4"/>
      </rPr>
      <t>金融資產評價損失</t>
    </r>
  </si>
  <si>
    <r>
      <t xml:space="preserve">        </t>
    </r>
    <r>
      <rPr>
        <sz val="12"/>
        <rFont val="標楷體"/>
        <family val="4"/>
      </rPr>
      <t>營業資產及負債之淨變動</t>
    </r>
  </si>
  <si>
    <r>
      <t xml:space="preserve">                </t>
    </r>
    <r>
      <rPr>
        <sz val="12"/>
        <rFont val="標楷體"/>
        <family val="4"/>
      </rPr>
      <t>公平價值變動列入損益之金融資產</t>
    </r>
  </si>
  <si>
    <r>
      <t xml:space="preserve">                </t>
    </r>
    <r>
      <rPr>
        <sz val="12"/>
        <rFont val="標楷體"/>
        <family val="4"/>
      </rPr>
      <t>應收關係人款</t>
    </r>
  </si>
  <si>
    <r>
      <t xml:space="preserve">                </t>
    </r>
    <r>
      <rPr>
        <sz val="12"/>
        <rFont val="標楷體"/>
        <family val="4"/>
      </rPr>
      <t>其他金融資產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流動</t>
    </r>
  </si>
  <si>
    <r>
      <t xml:space="preserve">                </t>
    </r>
    <r>
      <rPr>
        <sz val="12"/>
        <rFont val="標楷體"/>
        <family val="4"/>
      </rPr>
      <t>應付費用</t>
    </r>
  </si>
  <si>
    <r>
      <t xml:space="preserve">                </t>
    </r>
    <r>
      <rPr>
        <sz val="12"/>
        <rFont val="標楷體"/>
        <family val="4"/>
      </rPr>
      <t>其他流動負債</t>
    </r>
  </si>
  <si>
    <r>
      <t xml:space="preserve">                </t>
    </r>
    <r>
      <rPr>
        <sz val="12"/>
        <rFont val="標楷體"/>
        <family val="4"/>
      </rPr>
      <t>營業活動之淨現金流入</t>
    </r>
  </si>
  <si>
    <r>
      <t xml:space="preserve">                </t>
    </r>
    <r>
      <rPr>
        <sz val="12"/>
        <rFont val="標楷體"/>
        <family val="4"/>
      </rPr>
      <t>投資活動之淨現金流出</t>
    </r>
  </si>
  <si>
    <r>
      <t xml:space="preserve">                </t>
    </r>
    <r>
      <rPr>
        <sz val="12"/>
        <rFont val="標楷體"/>
        <family val="4"/>
      </rPr>
      <t>融資活動之淨現金流出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</si>
</sst>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_);\(&quot;$&quot;#,##0\)"/>
    <numFmt numFmtId="178" formatCode="&quot;$&quot;#,##0.00_);\(&quot;$&quot;#,##0.00\)"/>
    <numFmt numFmtId="179" formatCode="0%_);\(0%\)"/>
    <numFmt numFmtId="180" formatCode="#,##0_);\(#,##0\)"/>
    <numFmt numFmtId="181" formatCode="_-* #,##0_-;\-* #,##0_-;_-* &quot;-&quot;??_-;_-@_-"/>
    <numFmt numFmtId="182" formatCode="0.000"/>
    <numFmt numFmtId="183" formatCode="0.00_ "/>
    <numFmt numFmtId="184" formatCode="#,##0_ "/>
    <numFmt numFmtId="185" formatCode="0_);[Red]\(0\)"/>
    <numFmt numFmtId="186" formatCode="&quot;$&quot;#,##0"/>
    <numFmt numFmtId="187" formatCode="&quot;$&quot;#,##0.00"/>
    <numFmt numFmtId="188" formatCode="&quot;$&quot;#,##0_);[Red]\(&quot;$&quot;#,##0\)"/>
  </numFmts>
  <fonts count="13">
    <font>
      <sz val="12"/>
      <name val="新細明體"/>
      <family val="1"/>
    </font>
    <font>
      <sz val="12"/>
      <name val="Book Antiqua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  <font>
      <sz val="12"/>
      <color indexed="8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2" borderId="1">
      <alignment horizontal="center" vertical="center" wrapText="1"/>
      <protection/>
    </xf>
    <xf numFmtId="0" fontId="7" fillId="0" borderId="0">
      <alignment/>
      <protection/>
    </xf>
    <xf numFmtId="179" fontId="7" fillId="0" borderId="0" applyFont="0" applyFill="0" applyBorder="0" applyAlignment="0" applyProtection="0"/>
    <xf numFmtId="0" fontId="8" fillId="0" borderId="0" applyFill="0" applyBorder="0" applyProtection="0">
      <alignment horizontal="left" vertical="top"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3"/>
    </xf>
    <xf numFmtId="6" fontId="1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5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distributed" vertical="top" wrapText="1"/>
    </xf>
    <xf numFmtId="0" fontId="1" fillId="0" borderId="0" xfId="0" applyFont="1" applyAlignment="1">
      <alignment horizontal="distributed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center"/>
    </xf>
    <xf numFmtId="9" fontId="1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19" applyFont="1">
      <alignment/>
      <protection/>
    </xf>
    <xf numFmtId="0" fontId="2" fillId="0" borderId="0" xfId="19" applyFont="1" applyAlignment="1">
      <alignment horizontal="left" indent="2"/>
      <protection/>
    </xf>
    <xf numFmtId="0" fontId="2" fillId="0" borderId="0" xfId="19" applyFont="1" applyAlignment="1">
      <alignment horizontal="left" indent="4"/>
      <protection/>
    </xf>
    <xf numFmtId="0" fontId="9" fillId="0" borderId="0" xfId="19" applyFont="1">
      <alignment/>
      <protection/>
    </xf>
    <xf numFmtId="0" fontId="9" fillId="0" borderId="0" xfId="19" applyFont="1" applyAlignment="1">
      <alignment horizontal="distributed" vertical="center"/>
      <protection/>
    </xf>
    <xf numFmtId="9" fontId="9" fillId="0" borderId="0" xfId="19" applyNumberFormat="1" applyFont="1">
      <alignment/>
      <protection/>
    </xf>
    <xf numFmtId="9" fontId="9" fillId="0" borderId="0" xfId="19" applyNumberFormat="1" applyFont="1" applyBorder="1">
      <alignment/>
      <protection/>
    </xf>
    <xf numFmtId="6" fontId="9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18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19" applyFont="1" applyAlignment="1">
      <alignment/>
      <protection/>
    </xf>
    <xf numFmtId="0" fontId="2" fillId="0" borderId="3" xfId="0" applyFont="1" applyBorder="1" applyAlignment="1">
      <alignment horizontal="center"/>
    </xf>
    <xf numFmtId="0" fontId="1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6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2" xfId="0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6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9" fontId="1" fillId="0" borderId="0" xfId="0" applyNumberFormat="1" applyFont="1" applyAlignment="1">
      <alignment horizontal="right" wrapText="1"/>
    </xf>
    <xf numFmtId="6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justify" wrapText="1"/>
    </xf>
    <xf numFmtId="0" fontId="9" fillId="0" borderId="0" xfId="19" applyFont="1" applyAlignment="1">
      <alignment horizontal="center" vertical="center"/>
      <protection/>
    </xf>
    <xf numFmtId="8" fontId="11" fillId="0" borderId="0" xfId="0" applyNumberFormat="1" applyFont="1" applyAlignment="1">
      <alignment horizontal="center" wrapText="1"/>
    </xf>
    <xf numFmtId="0" fontId="9" fillId="0" borderId="0" xfId="19" applyFont="1" applyAlignment="1">
      <alignment horizontal="right"/>
      <protection/>
    </xf>
    <xf numFmtId="180" fontId="9" fillId="0" borderId="0" xfId="19" applyNumberFormat="1" applyFont="1" applyAlignment="1">
      <alignment horizontal="right"/>
      <protection/>
    </xf>
    <xf numFmtId="180" fontId="9" fillId="0" borderId="0" xfId="19" applyNumberFormat="1" applyFont="1" applyFill="1" applyAlignment="1">
      <alignment horizontal="right"/>
      <protection/>
    </xf>
    <xf numFmtId="0" fontId="9" fillId="0" borderId="0" xfId="19" applyFont="1" applyFill="1" applyAlignment="1">
      <alignment horizontal="right"/>
      <protection/>
    </xf>
    <xf numFmtId="180" fontId="9" fillId="0" borderId="3" xfId="19" applyNumberFormat="1" applyFont="1" applyBorder="1" applyAlignment="1">
      <alignment horizontal="right"/>
      <protection/>
    </xf>
    <xf numFmtId="180" fontId="9" fillId="0" borderId="0" xfId="19" applyNumberFormat="1" applyFont="1" applyBorder="1" applyAlignment="1">
      <alignment horizontal="right"/>
      <protection/>
    </xf>
    <xf numFmtId="0" fontId="9" fillId="0" borderId="0" xfId="19" applyFont="1" applyBorder="1" applyAlignment="1">
      <alignment horizontal="right"/>
      <protection/>
    </xf>
    <xf numFmtId="1" fontId="1" fillId="0" borderId="0" xfId="0" applyNumberFormat="1" applyFont="1" applyAlignment="1">
      <alignment horizontal="right" wrapText="1"/>
    </xf>
    <xf numFmtId="1" fontId="1" fillId="0" borderId="3" xfId="0" applyNumberFormat="1" applyFont="1" applyBorder="1" applyAlignment="1">
      <alignment horizontal="right" wrapText="1"/>
    </xf>
    <xf numFmtId="1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181" fontId="1" fillId="0" borderId="2" xfId="20" applyNumberFormat="1" applyFont="1" applyBorder="1" applyAlignment="1">
      <alignment horizontal="right" wrapText="1"/>
    </xf>
    <xf numFmtId="181" fontId="1" fillId="0" borderId="0" xfId="20" applyNumberFormat="1" applyFont="1" applyAlignment="1">
      <alignment horizontal="right" wrapText="1"/>
    </xf>
    <xf numFmtId="181" fontId="1" fillId="0" borderId="4" xfId="2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 wrapText="1"/>
    </xf>
    <xf numFmtId="43" fontId="1" fillId="0" borderId="0" xfId="20" applyFont="1" applyAlignment="1">
      <alignment horizontal="right" wrapText="1"/>
    </xf>
    <xf numFmtId="181" fontId="1" fillId="0" borderId="4" xfId="0" applyNumberFormat="1" applyFont="1" applyBorder="1" applyAlignment="1">
      <alignment wrapText="1"/>
    </xf>
    <xf numFmtId="1" fontId="1" fillId="0" borderId="4" xfId="0" applyNumberFormat="1" applyFont="1" applyBorder="1" applyAlignment="1">
      <alignment horizontal="right" wrapText="1"/>
    </xf>
    <xf numFmtId="180" fontId="9" fillId="0" borderId="3" xfId="19" applyNumberFormat="1" applyFont="1" applyFill="1" applyBorder="1" applyAlignment="1">
      <alignment horizontal="right"/>
      <protection/>
    </xf>
    <xf numFmtId="0" fontId="2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188" fontId="1" fillId="0" borderId="0" xfId="0" applyNumberFormat="1" applyFont="1" applyAlignment="1">
      <alignment horizontal="right" wrapText="1"/>
    </xf>
    <xf numFmtId="176" fontId="1" fillId="0" borderId="0" xfId="0" applyNumberFormat="1" applyFont="1" applyAlignment="1">
      <alignment horizontal="right" wrapText="1"/>
    </xf>
    <xf numFmtId="6" fontId="1" fillId="0" borderId="0" xfId="0" applyNumberFormat="1" applyFont="1" applyAlignment="1">
      <alignment horizontal="right" vertical="top" wrapText="1"/>
    </xf>
    <xf numFmtId="43" fontId="1" fillId="0" borderId="0" xfId="20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3" fontId="1" fillId="0" borderId="2" xfId="2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6" fontId="1" fillId="0" borderId="4" xfId="0" applyNumberFormat="1" applyFont="1" applyBorder="1" applyAlignment="1">
      <alignment horizontal="right" vertical="top" wrapText="1"/>
    </xf>
    <xf numFmtId="181" fontId="1" fillId="0" borderId="0" xfId="20" applyNumberFormat="1" applyFont="1" applyAlignment="1">
      <alignment horizontal="right" vertical="top" wrapText="1"/>
    </xf>
    <xf numFmtId="180" fontId="12" fillId="0" borderId="0" xfId="0" applyNumberFormat="1" applyFont="1" applyAlignment="1">
      <alignment horizontal="right" vertical="top" wrapText="1"/>
    </xf>
    <xf numFmtId="0" fontId="1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9" fillId="0" borderId="0" xfId="0" applyFont="1" applyAlignment="1">
      <alignment horizontal="justify" vertical="top" wrapText="1"/>
    </xf>
    <xf numFmtId="43" fontId="1" fillId="0" borderId="4" xfId="20" applyFont="1" applyBorder="1" applyAlignment="1">
      <alignment horizontal="right" wrapText="1"/>
    </xf>
    <xf numFmtId="180" fontId="1" fillId="0" borderId="0" xfId="0" applyNumberFormat="1" applyFont="1" applyAlignment="1">
      <alignment horizontal="right" wrapText="1"/>
    </xf>
    <xf numFmtId="180" fontId="1" fillId="0" borderId="0" xfId="20" applyNumberFormat="1" applyFont="1" applyAlignment="1">
      <alignment horizontal="right" wrapText="1"/>
    </xf>
    <xf numFmtId="180" fontId="1" fillId="0" borderId="3" xfId="0" applyNumberFormat="1" applyFont="1" applyBorder="1" applyAlignment="1">
      <alignment horizontal="right" wrapText="1"/>
    </xf>
    <xf numFmtId="180" fontId="1" fillId="0" borderId="0" xfId="0" applyNumberFormat="1" applyFont="1" applyBorder="1" applyAlignment="1">
      <alignment horizontal="righ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2" fillId="0" borderId="0" xfId="19" applyFont="1" applyAlignment="1">
      <alignment horizontal="right"/>
      <protection/>
    </xf>
    <xf numFmtId="0" fontId="2" fillId="0" borderId="2" xfId="19" applyFont="1" applyBorder="1" applyAlignment="1">
      <alignment horizontal="distributed" vertical="center"/>
      <protection/>
    </xf>
    <xf numFmtId="0" fontId="2" fillId="0" borderId="2" xfId="19" applyFont="1" applyFill="1" applyBorder="1" applyAlignment="1">
      <alignment horizontal="distributed" vertical="center"/>
      <protection/>
    </xf>
    <xf numFmtId="0" fontId="2" fillId="0" borderId="2" xfId="0" applyFont="1" applyBorder="1" applyAlignment="1">
      <alignment horizontal="center" wrapText="1"/>
    </xf>
  </cellXfs>
  <cellStyles count="13">
    <cellStyle name="Normal" xfId="0"/>
    <cellStyle name="Heading" xfId="15"/>
    <cellStyle name="Normal_Worksheet in TB LS Blank Leadsheet Excel Template - Used by Trial Balance to Create Leadsheets_ -Print-   Journal Set - RJE -  Trial Balance 2261 (2008 4 22 下午 04 52 44) 的 工作表" xfId="16"/>
    <cellStyle name="Percent (0)" xfId="17"/>
    <cellStyle name="Tickmark" xfId="18"/>
    <cellStyle name="一般_SKIB2006_Chi[1]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5" zoomScaleNormal="75" workbookViewId="0" topLeftCell="A1">
      <selection activeCell="A4" sqref="A4:S4"/>
    </sheetView>
  </sheetViews>
  <sheetFormatPr defaultColWidth="9.00390625" defaultRowHeight="16.5"/>
  <cols>
    <col min="1" max="1" width="37.875" style="0" bestFit="1" customWidth="1"/>
    <col min="2" max="2" width="3.125" style="0" customWidth="1"/>
    <col min="3" max="3" width="15.875" style="0" customWidth="1"/>
    <col min="4" max="4" width="1.875" style="0" customWidth="1"/>
    <col min="5" max="5" width="5.25390625" style="0" customWidth="1"/>
    <col min="6" max="6" width="3.125" style="0" customWidth="1"/>
    <col min="7" max="7" width="15.125" style="0" customWidth="1"/>
    <col min="8" max="8" width="1.875" style="0" customWidth="1"/>
    <col min="9" max="9" width="6.125" style="0" customWidth="1"/>
    <col min="10" max="10" width="3.125" style="0" customWidth="1"/>
    <col min="11" max="11" width="31.25390625" style="0" bestFit="1" customWidth="1"/>
    <col min="12" max="12" width="2.00390625" style="0" customWidth="1"/>
    <col min="13" max="13" width="15.75390625" style="0" customWidth="1"/>
    <col min="14" max="14" width="1.625" style="0" customWidth="1"/>
    <col min="15" max="15" width="5.625" style="0" customWidth="1"/>
    <col min="16" max="16" width="3.125" style="0" customWidth="1"/>
    <col min="17" max="17" width="16.25390625" style="0" customWidth="1"/>
    <col min="18" max="18" width="1.625" style="0" customWidth="1"/>
    <col min="19" max="19" width="5.625" style="0" customWidth="1"/>
    <col min="20" max="20" width="6.00390625" style="0" bestFit="1" customWidth="1"/>
  </cols>
  <sheetData>
    <row r="1" spans="1:19" ht="16.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6.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6.5">
      <c r="A3" s="105" t="s">
        <v>60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6.5">
      <c r="A4" s="104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ht="16.5">
      <c r="A5" s="1"/>
    </row>
    <row r="6" spans="1:19" ht="16.5" customHeight="1">
      <c r="A6" s="2"/>
      <c r="B6" s="2"/>
      <c r="C6" s="106" t="s">
        <v>61</v>
      </c>
      <c r="D6" s="106"/>
      <c r="E6" s="106"/>
      <c r="F6" s="2"/>
      <c r="G6" s="103" t="s">
        <v>62</v>
      </c>
      <c r="H6" s="103"/>
      <c r="I6" s="103"/>
      <c r="J6" s="38"/>
      <c r="K6" s="38"/>
      <c r="L6" s="38"/>
      <c r="M6" s="103" t="str">
        <f>EndDateC</f>
        <v>九十九年十二月三十一日</v>
      </c>
      <c r="N6" s="103"/>
      <c r="O6" s="103"/>
      <c r="P6" s="39"/>
      <c r="Q6" s="103" t="str">
        <f>EndDate1C</f>
        <v>九十八年十二月三十一日</v>
      </c>
      <c r="R6" s="103"/>
      <c r="S6" s="103"/>
    </row>
    <row r="7" spans="1:19" s="14" customFormat="1" ht="16.5">
      <c r="A7" s="12" t="s">
        <v>3</v>
      </c>
      <c r="B7" s="13"/>
      <c r="C7" s="17" t="s">
        <v>4</v>
      </c>
      <c r="D7" s="54"/>
      <c r="E7" s="17" t="s">
        <v>5</v>
      </c>
      <c r="F7" s="54"/>
      <c r="G7" s="17" t="s">
        <v>4</v>
      </c>
      <c r="H7" s="54"/>
      <c r="I7" s="17" t="s">
        <v>5</v>
      </c>
      <c r="J7" s="13"/>
      <c r="K7" s="12" t="s">
        <v>6</v>
      </c>
      <c r="L7" s="29"/>
      <c r="M7" s="17" t="s">
        <v>4</v>
      </c>
      <c r="N7" s="54"/>
      <c r="O7" s="17" t="s">
        <v>5</v>
      </c>
      <c r="P7" s="28"/>
      <c r="Q7" s="17" t="s">
        <v>4</v>
      </c>
      <c r="R7" s="54"/>
      <c r="S7" s="17" t="s">
        <v>5</v>
      </c>
    </row>
    <row r="8" spans="1:19" ht="16.5">
      <c r="A8" s="3" t="s">
        <v>7</v>
      </c>
      <c r="B8" s="4"/>
      <c r="C8" s="55"/>
      <c r="D8" s="55"/>
      <c r="E8" s="55"/>
      <c r="F8" s="55"/>
      <c r="G8" s="55"/>
      <c r="H8" s="55"/>
      <c r="I8" s="55"/>
      <c r="J8" s="4"/>
      <c r="K8" s="3" t="s">
        <v>8</v>
      </c>
      <c r="L8" s="4"/>
      <c r="M8" s="55"/>
      <c r="N8" s="55"/>
      <c r="O8" s="55"/>
      <c r="P8" s="55"/>
      <c r="Q8" s="55"/>
      <c r="R8" s="55"/>
      <c r="S8" s="55"/>
    </row>
    <row r="9" spans="1:20" ht="16.5">
      <c r="A9" s="6" t="s">
        <v>45</v>
      </c>
      <c r="B9" s="4"/>
      <c r="C9" s="40">
        <v>105217147</v>
      </c>
      <c r="D9" s="41"/>
      <c r="E9" s="70">
        <f>C9/$C$24*100</f>
        <v>72.27680513845553</v>
      </c>
      <c r="F9" s="41"/>
      <c r="G9" s="40">
        <v>84825625</v>
      </c>
      <c r="H9" s="41"/>
      <c r="I9" s="70">
        <f>G9/$G$24*100</f>
        <v>76.8596739530188</v>
      </c>
      <c r="J9" s="44"/>
      <c r="K9" s="6" t="s">
        <v>49</v>
      </c>
      <c r="L9" s="4"/>
      <c r="M9" s="53">
        <v>24764250</v>
      </c>
      <c r="N9" s="49"/>
      <c r="O9" s="49">
        <f>M9/$C$24*100</f>
        <v>17.011303981184714</v>
      </c>
      <c r="P9" s="16"/>
      <c r="Q9" s="53">
        <v>21803309</v>
      </c>
      <c r="R9" s="49"/>
      <c r="S9" s="77">
        <f>Q9/$G$24*100</f>
        <v>19.75576626564108</v>
      </c>
      <c r="T9" s="30"/>
    </row>
    <row r="10" spans="1:20" ht="33">
      <c r="A10" s="6" t="s">
        <v>52</v>
      </c>
      <c r="B10" s="4"/>
      <c r="C10" s="42" t="s">
        <v>44</v>
      </c>
      <c r="D10" s="41"/>
      <c r="E10" s="70" t="s">
        <v>54</v>
      </c>
      <c r="F10" s="41"/>
      <c r="G10" s="42">
        <v>5425015</v>
      </c>
      <c r="H10" s="41"/>
      <c r="I10" s="70">
        <f>G10/$G$24*100</f>
        <v>4.915553337688185</v>
      </c>
      <c r="J10" s="44"/>
      <c r="K10" s="6" t="s">
        <v>50</v>
      </c>
      <c r="L10" s="4"/>
      <c r="M10" s="48">
        <v>16976936</v>
      </c>
      <c r="N10" s="41"/>
      <c r="O10" s="72">
        <f>M10/$C$24*100</f>
        <v>11.661965089397745</v>
      </c>
      <c r="P10" s="16"/>
      <c r="Q10" s="48">
        <v>20343061</v>
      </c>
      <c r="R10" s="41"/>
      <c r="S10" s="77">
        <f>Q10/$G$24*100</f>
        <v>18.432649752552635</v>
      </c>
      <c r="T10" s="57"/>
    </row>
    <row r="11" spans="1:20" ht="16.5">
      <c r="A11" s="6" t="s">
        <v>46</v>
      </c>
      <c r="B11" s="4"/>
      <c r="C11" s="42">
        <v>21428734</v>
      </c>
      <c r="D11" s="41"/>
      <c r="E11" s="70">
        <f>C11/$C$24*100</f>
        <v>14.720038281229927</v>
      </c>
      <c r="F11" s="41"/>
      <c r="G11" s="42">
        <v>17128948</v>
      </c>
      <c r="H11" s="41"/>
      <c r="I11" s="70">
        <f>G11/$G$24*100-1</f>
        <v>14.52037321785974</v>
      </c>
      <c r="J11" s="44"/>
      <c r="K11" s="8" t="s">
        <v>9</v>
      </c>
      <c r="L11" s="4"/>
      <c r="M11" s="43">
        <f>SUM(M9:M10)</f>
        <v>41741186</v>
      </c>
      <c r="N11" s="41"/>
      <c r="O11" s="71">
        <f>M11/$C$24*100</f>
        <v>28.673269070582457</v>
      </c>
      <c r="P11" s="16"/>
      <c r="Q11" s="43">
        <f>SUM(Q9:Q10)</f>
        <v>42146370</v>
      </c>
      <c r="R11" s="41"/>
      <c r="S11" s="71">
        <f>SUM(S9:S10)</f>
        <v>38.18841601819371</v>
      </c>
      <c r="T11" s="57"/>
    </row>
    <row r="12" spans="1:20" ht="16.5">
      <c r="A12" s="6" t="s">
        <v>10</v>
      </c>
      <c r="B12" s="4"/>
      <c r="C12" s="42">
        <v>412727</v>
      </c>
      <c r="D12" s="41"/>
      <c r="E12" s="70" t="s">
        <v>54</v>
      </c>
      <c r="F12" s="41"/>
      <c r="G12" s="42">
        <v>46439</v>
      </c>
      <c r="H12" s="41"/>
      <c r="I12" s="70" t="s">
        <v>54</v>
      </c>
      <c r="J12" s="44"/>
      <c r="K12" s="9"/>
      <c r="L12" s="4"/>
      <c r="M12" s="41"/>
      <c r="N12" s="41"/>
      <c r="O12" s="41"/>
      <c r="P12" s="46"/>
      <c r="Q12" s="41"/>
      <c r="R12" s="41"/>
      <c r="S12" s="70"/>
      <c r="T12" s="57"/>
    </row>
    <row r="13" spans="1:20" ht="16.5">
      <c r="A13" s="8" t="s">
        <v>11</v>
      </c>
      <c r="B13" s="4"/>
      <c r="C13" s="43">
        <f>SUM(C9:C12)</f>
        <v>127058608</v>
      </c>
      <c r="D13" s="41"/>
      <c r="E13" s="71">
        <f>C13/$C$24*100</f>
        <v>87.28035793994117</v>
      </c>
      <c r="F13" s="41"/>
      <c r="G13" s="43">
        <f>SUM(G9:G12)</f>
        <v>107426027</v>
      </c>
      <c r="H13" s="41"/>
      <c r="I13" s="71">
        <v>96.77522729070698</v>
      </c>
      <c r="J13" s="44"/>
      <c r="K13" s="3" t="s">
        <v>51</v>
      </c>
      <c r="L13" s="4"/>
      <c r="M13" s="41"/>
      <c r="N13" s="41"/>
      <c r="O13" s="41"/>
      <c r="P13" s="52"/>
      <c r="Q13" s="41"/>
      <c r="R13" s="41"/>
      <c r="S13" s="70"/>
      <c r="T13" s="57"/>
    </row>
    <row r="14" spans="10:20" ht="21.75" customHeight="1">
      <c r="J14" s="44"/>
      <c r="K14" s="6" t="s">
        <v>42</v>
      </c>
      <c r="L14" s="4"/>
      <c r="M14" s="42">
        <v>6000000</v>
      </c>
      <c r="N14" s="41"/>
      <c r="O14" s="75">
        <f>M14/$C$24*100</f>
        <v>4.121579449694955</v>
      </c>
      <c r="P14" s="52"/>
      <c r="Q14" s="42">
        <v>6000000</v>
      </c>
      <c r="R14" s="41"/>
      <c r="S14" s="77">
        <f>Q14/$G$24*100+1</f>
        <v>6.4365416549316645</v>
      </c>
      <c r="T14" s="57"/>
    </row>
    <row r="15" spans="1:20" ht="16.5">
      <c r="A15" s="3"/>
      <c r="B15" s="4"/>
      <c r="C15" s="41"/>
      <c r="D15" s="41"/>
      <c r="E15" s="41"/>
      <c r="F15" s="41"/>
      <c r="G15" s="41"/>
      <c r="H15" s="41"/>
      <c r="I15" s="41"/>
      <c r="J15" s="44"/>
      <c r="K15" s="6" t="s">
        <v>12</v>
      </c>
      <c r="L15" s="4"/>
      <c r="M15" s="41"/>
      <c r="N15" s="41"/>
      <c r="O15" s="41"/>
      <c r="P15" s="52"/>
      <c r="Q15" s="41"/>
      <c r="R15" s="41"/>
      <c r="S15" s="70"/>
      <c r="T15" s="57"/>
    </row>
    <row r="16" spans="1:20" ht="16.5">
      <c r="A16" s="3" t="s">
        <v>43</v>
      </c>
      <c r="B16" s="4"/>
      <c r="C16" s="41"/>
      <c r="D16" s="41"/>
      <c r="E16" s="41"/>
      <c r="F16" s="49"/>
      <c r="G16" s="41"/>
      <c r="H16" s="41"/>
      <c r="I16" s="41"/>
      <c r="J16" s="44"/>
      <c r="K16" s="8" t="s">
        <v>13</v>
      </c>
      <c r="L16" s="4"/>
      <c r="M16" s="42">
        <v>13367984</v>
      </c>
      <c r="N16" s="41"/>
      <c r="O16" s="70">
        <f>M16/$C$24*100</f>
        <v>9.182868023041827</v>
      </c>
      <c r="P16" s="52"/>
      <c r="Q16" s="42">
        <v>9354350</v>
      </c>
      <c r="R16" s="41"/>
      <c r="S16" s="77">
        <f>Q16/$G$24*100</f>
        <v>8.475885571635002</v>
      </c>
      <c r="T16" s="57"/>
    </row>
    <row r="17" spans="1:20" ht="16.5">
      <c r="A17" s="6" t="s">
        <v>53</v>
      </c>
      <c r="B17" s="4"/>
      <c r="C17" s="48">
        <v>14987854</v>
      </c>
      <c r="D17" s="41"/>
      <c r="E17" s="72">
        <f>C17/$C$24*100</f>
        <v>10.295605173571388</v>
      </c>
      <c r="F17" s="49"/>
      <c r="G17" s="47" t="s">
        <v>41</v>
      </c>
      <c r="H17" s="41"/>
      <c r="I17" s="73" t="s">
        <v>54</v>
      </c>
      <c r="J17" s="44"/>
      <c r="K17" s="8" t="s">
        <v>14</v>
      </c>
      <c r="L17" s="4"/>
      <c r="M17" s="42">
        <v>84466090</v>
      </c>
      <c r="N17" s="41"/>
      <c r="O17" s="41">
        <f>M17/$C$24*100</f>
        <v>58.02228345668075</v>
      </c>
      <c r="P17" s="16"/>
      <c r="Q17" s="42">
        <v>52863559</v>
      </c>
      <c r="R17" s="41"/>
      <c r="S17" s="77">
        <f>Q17/$G$24*100</f>
        <v>47.899156755239616</v>
      </c>
      <c r="T17" s="57"/>
    </row>
    <row r="18" spans="1:20" ht="16.5">
      <c r="A18" s="6"/>
      <c r="B18" s="4"/>
      <c r="C18" s="41"/>
      <c r="D18" s="41"/>
      <c r="E18" s="41"/>
      <c r="F18" s="49"/>
      <c r="G18" s="41"/>
      <c r="H18" s="41"/>
      <c r="I18" s="41"/>
      <c r="J18" s="44"/>
      <c r="K18" s="8" t="s">
        <v>16</v>
      </c>
      <c r="L18" s="4"/>
      <c r="M18" s="43">
        <f>SUM(M14:M17)</f>
        <v>103834074</v>
      </c>
      <c r="N18" s="41"/>
      <c r="O18" s="71">
        <f>M18/$C$24*100</f>
        <v>71.32673092941754</v>
      </c>
      <c r="P18" s="16"/>
      <c r="Q18" s="43">
        <f>SUM(Q14:Q17)</f>
        <v>68217909</v>
      </c>
      <c r="R18" s="41"/>
      <c r="S18" s="71">
        <f>SUM(S14:S17)-1</f>
        <v>61.81158398180628</v>
      </c>
      <c r="T18" s="57"/>
    </row>
    <row r="19" spans="1:20" ht="16.5">
      <c r="A19" s="3" t="s">
        <v>47</v>
      </c>
      <c r="B19" s="4"/>
      <c r="C19" s="48">
        <v>1075346</v>
      </c>
      <c r="D19" s="49"/>
      <c r="E19" s="72">
        <f>C19/$C$24*100</f>
        <v>0.7386873291519452</v>
      </c>
      <c r="F19" s="49"/>
      <c r="G19" s="48">
        <v>692252</v>
      </c>
      <c r="H19" s="41"/>
      <c r="I19" s="72">
        <f>G19/$G$24*100</f>
        <v>0.6272428056182925</v>
      </c>
      <c r="J19" s="44"/>
      <c r="M19" s="58"/>
      <c r="N19" s="58"/>
      <c r="O19" s="58"/>
      <c r="P19" s="58"/>
      <c r="Q19" s="58"/>
      <c r="R19" s="58"/>
      <c r="S19" s="58"/>
      <c r="T19" s="57"/>
    </row>
    <row r="20" spans="1:20" ht="17.25" thickBot="1">
      <c r="A20" s="8"/>
      <c r="B20" s="4"/>
      <c r="C20" s="41"/>
      <c r="D20" s="41"/>
      <c r="E20" s="41"/>
      <c r="F20" s="41"/>
      <c r="G20" s="41"/>
      <c r="H20" s="41"/>
      <c r="I20" s="70"/>
      <c r="J20" s="44"/>
      <c r="K20" s="56" t="s">
        <v>18</v>
      </c>
      <c r="M20" s="79">
        <f>M11+M18</f>
        <v>145575260</v>
      </c>
      <c r="N20" s="5"/>
      <c r="O20" s="59">
        <v>100</v>
      </c>
      <c r="P20" s="58"/>
      <c r="Q20" s="79">
        <f>Q11+Q18</f>
        <v>110364279</v>
      </c>
      <c r="R20" s="5"/>
      <c r="S20" s="59">
        <v>100</v>
      </c>
      <c r="T20" s="57"/>
    </row>
    <row r="21" spans="1:20" ht="17.25" thickTop="1">
      <c r="A21" s="3" t="s">
        <v>15</v>
      </c>
      <c r="B21" s="4"/>
      <c r="C21" s="41"/>
      <c r="D21" s="41"/>
      <c r="E21" s="41"/>
      <c r="F21" s="41"/>
      <c r="G21" s="41"/>
      <c r="H21" s="41"/>
      <c r="I21" s="70"/>
      <c r="J21" s="44"/>
      <c r="T21" s="57"/>
    </row>
    <row r="22" spans="1:20" ht="16.5">
      <c r="A22" s="6" t="s">
        <v>48</v>
      </c>
      <c r="C22" s="48">
        <v>2453452</v>
      </c>
      <c r="D22" s="41"/>
      <c r="E22" s="72">
        <f>C22/$C$24*100</f>
        <v>1.6853495573354977</v>
      </c>
      <c r="F22" s="45"/>
      <c r="G22" s="48">
        <v>2246000</v>
      </c>
      <c r="H22" s="41"/>
      <c r="I22" s="72">
        <f>G22/$G$24*100</f>
        <v>2.035078759496087</v>
      </c>
      <c r="J22" s="44"/>
      <c r="T22" s="57"/>
    </row>
    <row r="23" spans="1:20" ht="16.5">
      <c r="A23" s="9"/>
      <c r="C23" s="41"/>
      <c r="D23" s="41"/>
      <c r="E23" s="41"/>
      <c r="F23" s="45"/>
      <c r="G23" s="41"/>
      <c r="H23" s="41"/>
      <c r="I23" s="41"/>
      <c r="J23" s="46"/>
      <c r="T23" s="57"/>
    </row>
    <row r="24" spans="1:20" ht="17.25" thickBot="1">
      <c r="A24" s="3" t="s">
        <v>17</v>
      </c>
      <c r="C24" s="50">
        <f>C22+C17+C19+C13</f>
        <v>145575260</v>
      </c>
      <c r="D24" s="41"/>
      <c r="E24" s="51">
        <v>100</v>
      </c>
      <c r="F24" s="45"/>
      <c r="G24" s="50">
        <f>G22+G19+G13</f>
        <v>110364279</v>
      </c>
      <c r="H24" s="41"/>
      <c r="I24" s="51">
        <v>100</v>
      </c>
      <c r="J24" s="46"/>
      <c r="T24" s="58"/>
    </row>
    <row r="25" spans="10:20" ht="17.25" thickTop="1">
      <c r="J25" s="46"/>
      <c r="T25" s="58"/>
    </row>
    <row r="26" spans="1:20" ht="16.5">
      <c r="A26" s="10"/>
      <c r="J26" s="46"/>
      <c r="M26" s="58"/>
      <c r="N26" s="58"/>
      <c r="O26" s="58"/>
      <c r="P26" s="58"/>
      <c r="Q26" s="58"/>
      <c r="R26" s="58"/>
      <c r="S26" s="58"/>
      <c r="T26" s="58"/>
    </row>
    <row r="27" ht="16.5">
      <c r="A27" s="56" t="s">
        <v>71</v>
      </c>
    </row>
    <row r="28" ht="16.5">
      <c r="A28" s="10"/>
    </row>
    <row r="29" ht="16.5">
      <c r="A29" s="10"/>
    </row>
    <row r="30" ht="16.5">
      <c r="A30" s="10"/>
    </row>
    <row r="31" spans="1:11" ht="16.5">
      <c r="A31" s="10"/>
      <c r="K31" s="56"/>
    </row>
    <row r="32" ht="16.5">
      <c r="A32" s="10"/>
    </row>
    <row r="33" ht="16.5">
      <c r="A33" s="10"/>
    </row>
    <row r="34" ht="16.5">
      <c r="A34" s="10"/>
    </row>
    <row r="35" ht="16.5">
      <c r="A35" s="10"/>
    </row>
    <row r="36" ht="16.5">
      <c r="A36" s="10"/>
    </row>
    <row r="37" ht="16.5">
      <c r="A37" s="10"/>
    </row>
    <row r="38" ht="16.5">
      <c r="A38" s="10"/>
    </row>
    <row r="39" ht="16.5">
      <c r="A39" s="10"/>
    </row>
    <row r="40" spans="1:15" ht="16.5">
      <c r="A40" s="11" t="s">
        <v>37</v>
      </c>
      <c r="G40" s="11" t="s">
        <v>19</v>
      </c>
      <c r="H40" s="11"/>
      <c r="M40" s="11" t="s">
        <v>20</v>
      </c>
      <c r="N40" s="11"/>
      <c r="O40" s="11"/>
    </row>
  </sheetData>
  <mergeCells count="8">
    <mergeCell ref="Q6:S6"/>
    <mergeCell ref="A4:S4"/>
    <mergeCell ref="A1:S1"/>
    <mergeCell ref="A2:S2"/>
    <mergeCell ref="A3:S3"/>
    <mergeCell ref="C6:E6"/>
    <mergeCell ref="G6:I6"/>
    <mergeCell ref="M6:O6"/>
  </mergeCells>
  <printOptions/>
  <pageMargins left="0.42" right="0.44" top="0.97" bottom="0.8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5"/>
  <sheetViews>
    <sheetView workbookViewId="0" topLeftCell="A1">
      <selection activeCell="A39" sqref="A39"/>
    </sheetView>
  </sheetViews>
  <sheetFormatPr defaultColWidth="9.00390625" defaultRowHeight="16.5"/>
  <cols>
    <col min="1" max="1" width="32.125" style="21" bestFit="1" customWidth="1"/>
    <col min="2" max="2" width="1.625" style="21" customWidth="1"/>
    <col min="3" max="3" width="16.125" style="21" customWidth="1"/>
    <col min="4" max="4" width="1.875" style="21" customWidth="1"/>
    <col min="5" max="5" width="7.375" style="21" customWidth="1"/>
    <col min="6" max="6" width="3.25390625" style="21" customWidth="1"/>
    <col min="7" max="7" width="16.125" style="21" customWidth="1"/>
    <col min="8" max="8" width="1.875" style="21" customWidth="1"/>
    <col min="9" max="9" width="7.25390625" style="21" customWidth="1"/>
    <col min="10" max="16384" width="9.00390625" style="21" customWidth="1"/>
  </cols>
  <sheetData>
    <row r="1" spans="1:9" ht="21.75" customHeight="1">
      <c r="A1" s="107" t="s">
        <v>101</v>
      </c>
      <c r="B1" s="108"/>
      <c r="C1" s="108"/>
      <c r="D1" s="108"/>
      <c r="E1" s="108"/>
      <c r="F1" s="108"/>
      <c r="G1" s="108"/>
      <c r="H1" s="108"/>
      <c r="I1" s="108"/>
    </row>
    <row r="2" spans="1:9" ht="21.75" customHeight="1">
      <c r="A2" s="107" t="s">
        <v>23</v>
      </c>
      <c r="B2" s="108"/>
      <c r="C2" s="108"/>
      <c r="D2" s="108"/>
      <c r="E2" s="108"/>
      <c r="F2" s="108"/>
      <c r="G2" s="108"/>
      <c r="H2" s="108"/>
      <c r="I2" s="108"/>
    </row>
    <row r="3" spans="1:9" ht="21.75" customHeight="1">
      <c r="A3" s="107" t="s">
        <v>63</v>
      </c>
      <c r="B3" s="108"/>
      <c r="C3" s="108"/>
      <c r="D3" s="108"/>
      <c r="E3" s="108"/>
      <c r="F3" s="108"/>
      <c r="G3" s="108"/>
      <c r="H3" s="108"/>
      <c r="I3" s="108"/>
    </row>
    <row r="4" spans="1:9" ht="20.25" customHeight="1">
      <c r="A4" s="109" t="s">
        <v>2</v>
      </c>
      <c r="B4" s="109"/>
      <c r="C4" s="109"/>
      <c r="D4" s="109"/>
      <c r="E4" s="109"/>
      <c r="F4" s="109"/>
      <c r="G4" s="109"/>
      <c r="H4" s="109"/>
      <c r="I4" s="109"/>
    </row>
    <row r="6" spans="3:9" ht="16.5" customHeight="1">
      <c r="C6" s="110" t="s">
        <v>64</v>
      </c>
      <c r="D6" s="110"/>
      <c r="E6" s="110"/>
      <c r="F6" s="22"/>
      <c r="G6" s="111" t="s">
        <v>65</v>
      </c>
      <c r="H6" s="111"/>
      <c r="I6" s="111"/>
    </row>
    <row r="7" spans="3:9" ht="16.5">
      <c r="C7" s="17" t="s">
        <v>4</v>
      </c>
      <c r="D7" s="54"/>
      <c r="E7" s="17" t="s">
        <v>5</v>
      </c>
      <c r="F7" s="61"/>
      <c r="G7" s="17" t="s">
        <v>4</v>
      </c>
      <c r="H7" s="54"/>
      <c r="I7" s="17" t="s">
        <v>5</v>
      </c>
    </row>
    <row r="8" spans="1:11" ht="16.5">
      <c r="A8" s="18" t="s">
        <v>24</v>
      </c>
      <c r="C8" s="7">
        <v>338329413</v>
      </c>
      <c r="D8" s="60"/>
      <c r="E8" s="5">
        <v>100</v>
      </c>
      <c r="G8" s="7">
        <v>320666773</v>
      </c>
      <c r="H8" s="60"/>
      <c r="I8" s="5">
        <f>G8/$G$8*100</f>
        <v>100</v>
      </c>
      <c r="J8" s="23"/>
      <c r="K8" s="23"/>
    </row>
    <row r="9" spans="3:11" ht="15.75">
      <c r="C9" s="5"/>
      <c r="D9" s="60"/>
      <c r="E9" s="5"/>
      <c r="G9" s="5"/>
      <c r="H9" s="60"/>
      <c r="I9" s="5"/>
      <c r="J9" s="23"/>
      <c r="K9" s="23"/>
    </row>
    <row r="10" spans="1:11" ht="16.5">
      <c r="A10" s="18" t="s">
        <v>25</v>
      </c>
      <c r="C10" s="48">
        <v>260446133</v>
      </c>
      <c r="D10" s="41"/>
      <c r="E10" s="72">
        <f>C10/$C$8*100</f>
        <v>76.9800445934034</v>
      </c>
      <c r="F10" s="63"/>
      <c r="G10" s="48">
        <v>249118153</v>
      </c>
      <c r="H10" s="41"/>
      <c r="I10" s="74">
        <f>G10/$G$8*100</f>
        <v>77.6875479393682</v>
      </c>
      <c r="J10" s="23"/>
      <c r="K10" s="23"/>
    </row>
    <row r="11" spans="3:11" ht="15.75">
      <c r="C11" s="41"/>
      <c r="D11" s="41"/>
      <c r="E11" s="41"/>
      <c r="F11" s="63"/>
      <c r="G11" s="41"/>
      <c r="H11" s="41"/>
      <c r="I11" s="41"/>
      <c r="J11" s="23"/>
      <c r="K11" s="23"/>
    </row>
    <row r="12" spans="1:11" ht="16.5">
      <c r="A12" s="18" t="s">
        <v>26</v>
      </c>
      <c r="C12" s="48">
        <f>C8-C10</f>
        <v>77883280</v>
      </c>
      <c r="D12" s="41"/>
      <c r="E12" s="72">
        <f>C12/$C$8*100</f>
        <v>23.019955406596587</v>
      </c>
      <c r="F12" s="63"/>
      <c r="G12" s="48">
        <f>G8-G10</f>
        <v>71548620</v>
      </c>
      <c r="H12" s="41"/>
      <c r="I12" s="74">
        <f>G12/$G$8*100</f>
        <v>22.312452060631802</v>
      </c>
      <c r="J12" s="23"/>
      <c r="K12" s="23"/>
    </row>
    <row r="13" spans="3:11" ht="15.75">
      <c r="C13" s="41"/>
      <c r="D13" s="41"/>
      <c r="E13" s="41"/>
      <c r="F13" s="63"/>
      <c r="G13" s="41"/>
      <c r="H13" s="41"/>
      <c r="I13" s="41"/>
      <c r="J13" s="23"/>
      <c r="K13" s="23"/>
    </row>
    <row r="14" spans="1:11" ht="16.5">
      <c r="A14" s="18" t="s">
        <v>21</v>
      </c>
      <c r="C14" s="41"/>
      <c r="D14" s="41"/>
      <c r="E14" s="41"/>
      <c r="F14" s="63"/>
      <c r="G14" s="41"/>
      <c r="H14" s="41"/>
      <c r="I14" s="41"/>
      <c r="J14" s="23"/>
      <c r="K14" s="23"/>
    </row>
    <row r="15" spans="1:11" ht="16.5">
      <c r="A15" s="19" t="s">
        <v>27</v>
      </c>
      <c r="C15" s="42">
        <v>470716</v>
      </c>
      <c r="D15" s="41"/>
      <c r="E15" s="70" t="s">
        <v>58</v>
      </c>
      <c r="F15" s="63"/>
      <c r="G15" s="42">
        <v>1043104</v>
      </c>
      <c r="H15" s="41"/>
      <c r="I15" s="75">
        <v>1</v>
      </c>
      <c r="J15" s="23"/>
      <c r="K15" s="23"/>
    </row>
    <row r="16" spans="1:11" ht="16.5" hidden="1">
      <c r="A16" s="19" t="s">
        <v>38</v>
      </c>
      <c r="C16" s="42" t="s">
        <v>56</v>
      </c>
      <c r="D16" s="41"/>
      <c r="E16" s="70" t="s">
        <v>57</v>
      </c>
      <c r="F16" s="63"/>
      <c r="G16" s="78">
        <v>0</v>
      </c>
      <c r="H16" s="41"/>
      <c r="I16" s="75">
        <f>G16/$G$8*100</f>
        <v>0</v>
      </c>
      <c r="J16" s="23"/>
      <c r="K16" s="23"/>
    </row>
    <row r="17" spans="1:11" ht="16.5">
      <c r="A17" s="19" t="s">
        <v>66</v>
      </c>
      <c r="C17" s="75">
        <v>1226788</v>
      </c>
      <c r="D17" s="41"/>
      <c r="E17" s="70" t="s">
        <v>59</v>
      </c>
      <c r="F17" s="63"/>
      <c r="G17" s="41">
        <v>142949</v>
      </c>
      <c r="H17" s="41"/>
      <c r="I17" s="75" t="s">
        <v>55</v>
      </c>
      <c r="J17" s="23"/>
      <c r="K17" s="23"/>
    </row>
    <row r="18" spans="1:11" ht="16.5">
      <c r="A18" s="19" t="s">
        <v>28</v>
      </c>
      <c r="C18" s="47" t="s">
        <v>41</v>
      </c>
      <c r="D18" s="41"/>
      <c r="E18" s="72" t="s">
        <v>57</v>
      </c>
      <c r="F18" s="63"/>
      <c r="G18" s="48">
        <v>4270</v>
      </c>
      <c r="H18" s="41"/>
      <c r="I18" s="74" t="s">
        <v>55</v>
      </c>
      <c r="J18" s="23"/>
      <c r="K18" s="23"/>
    </row>
    <row r="19" spans="1:11" ht="16.5">
      <c r="A19" s="20" t="s">
        <v>29</v>
      </c>
      <c r="C19" s="48">
        <f>SUM(C15:C18)</f>
        <v>1697504</v>
      </c>
      <c r="D19" s="41"/>
      <c r="E19" s="72" t="s">
        <v>58</v>
      </c>
      <c r="F19" s="63"/>
      <c r="G19" s="48">
        <f>SUM(G15:G18)</f>
        <v>1190323</v>
      </c>
      <c r="H19" s="41"/>
      <c r="I19" s="74">
        <f>SUM(I15:I18)</f>
        <v>1</v>
      </c>
      <c r="J19" s="23"/>
      <c r="K19" s="23"/>
    </row>
    <row r="20" spans="3:11" ht="15.75">
      <c r="C20" s="64"/>
      <c r="D20" s="64"/>
      <c r="E20" s="64"/>
      <c r="F20" s="63"/>
      <c r="G20" s="64"/>
      <c r="H20" s="64"/>
      <c r="I20" s="64"/>
      <c r="J20" s="23"/>
      <c r="K20" s="23"/>
    </row>
    <row r="21" spans="1:11" ht="16.5">
      <c r="A21" s="18" t="s">
        <v>22</v>
      </c>
      <c r="C21" s="64"/>
      <c r="D21" s="64"/>
      <c r="E21" s="64"/>
      <c r="F21" s="63"/>
      <c r="G21" s="64"/>
      <c r="H21" s="64"/>
      <c r="I21" s="64"/>
      <c r="J21" s="23"/>
      <c r="K21" s="23"/>
    </row>
    <row r="22" spans="1:11" ht="16.5">
      <c r="A22" s="19" t="s">
        <v>39</v>
      </c>
      <c r="C22" s="65" t="s">
        <v>57</v>
      </c>
      <c r="D22" s="65"/>
      <c r="E22" s="65" t="s">
        <v>55</v>
      </c>
      <c r="F22" s="66"/>
      <c r="G22" s="65">
        <v>117410</v>
      </c>
      <c r="H22" s="64"/>
      <c r="I22" s="68" t="s">
        <v>67</v>
      </c>
      <c r="J22" s="23"/>
      <c r="K22" s="23"/>
    </row>
    <row r="23" spans="1:11" ht="16.5" hidden="1">
      <c r="A23" s="19" t="s">
        <v>40</v>
      </c>
      <c r="C23" s="65"/>
      <c r="D23" s="65"/>
      <c r="E23" s="65"/>
      <c r="F23" s="66"/>
      <c r="G23" s="65"/>
      <c r="H23" s="64"/>
      <c r="I23" s="64"/>
      <c r="J23" s="23"/>
      <c r="K23" s="23"/>
    </row>
    <row r="24" spans="1:11" ht="16.5">
      <c r="A24" s="20" t="s">
        <v>30</v>
      </c>
      <c r="C24" s="81" t="s">
        <v>57</v>
      </c>
      <c r="D24" s="68"/>
      <c r="E24" s="67" t="s">
        <v>68</v>
      </c>
      <c r="F24" s="63"/>
      <c r="G24" s="67">
        <f>SUM(G22:G23)</f>
        <v>117410</v>
      </c>
      <c r="H24" s="68"/>
      <c r="I24" s="67" t="s">
        <v>67</v>
      </c>
      <c r="J24" s="23"/>
      <c r="K24" s="23"/>
    </row>
    <row r="25" spans="3:11" ht="15.75">
      <c r="C25" s="64"/>
      <c r="D25" s="64"/>
      <c r="E25" s="64"/>
      <c r="F25" s="63"/>
      <c r="G25" s="64"/>
      <c r="H25" s="64"/>
      <c r="I25" s="64"/>
      <c r="J25" s="23"/>
      <c r="K25" s="23"/>
    </row>
    <row r="26" spans="1:11" ht="16.5">
      <c r="A26" s="18" t="s">
        <v>31</v>
      </c>
      <c r="C26" s="42">
        <f>C12+C19</f>
        <v>79580784</v>
      </c>
      <c r="D26" s="41"/>
      <c r="E26" s="70">
        <v>23</v>
      </c>
      <c r="F26" s="63"/>
      <c r="G26" s="42">
        <f>G12+G19-G24</f>
        <v>72621533</v>
      </c>
      <c r="H26" s="41"/>
      <c r="I26" s="75">
        <f>G26/$G$8*100</f>
        <v>22.647040203320348</v>
      </c>
      <c r="J26" s="23"/>
      <c r="K26" s="23"/>
    </row>
    <row r="27" spans="3:11" ht="15.75">
      <c r="C27" s="41"/>
      <c r="D27" s="41"/>
      <c r="E27" s="41"/>
      <c r="F27" s="63"/>
      <c r="G27" s="41"/>
      <c r="H27" s="41"/>
      <c r="I27" s="41"/>
      <c r="J27" s="23"/>
      <c r="K27" s="23"/>
    </row>
    <row r="28" spans="1:11" ht="16.5">
      <c r="A28" s="18" t="s">
        <v>32</v>
      </c>
      <c r="C28" s="48">
        <v>13964619</v>
      </c>
      <c r="D28" s="41"/>
      <c r="E28" s="72">
        <f>C28/$C$8*100</f>
        <v>4.127521422442807</v>
      </c>
      <c r="F28" s="63"/>
      <c r="G28" s="48">
        <v>32485192</v>
      </c>
      <c r="H28" s="41"/>
      <c r="I28" s="74">
        <f>G28/$G$8*100</f>
        <v>10.130513896430424</v>
      </c>
      <c r="J28" s="23"/>
      <c r="K28" s="23"/>
    </row>
    <row r="29" spans="3:11" ht="15.75">
      <c r="C29" s="41"/>
      <c r="D29" s="41"/>
      <c r="E29" s="41"/>
      <c r="F29" s="69"/>
      <c r="G29" s="41"/>
      <c r="H29" s="41"/>
      <c r="I29" s="41"/>
      <c r="K29" s="24"/>
    </row>
    <row r="30" spans="1:11" ht="17.25" thickBot="1">
      <c r="A30" s="18" t="s">
        <v>33</v>
      </c>
      <c r="C30" s="50">
        <f>C26-C28</f>
        <v>65616165</v>
      </c>
      <c r="D30" s="41"/>
      <c r="E30" s="80">
        <f>C30/$C$8*100</f>
        <v>19.394165118005866</v>
      </c>
      <c r="F30" s="63"/>
      <c r="G30" s="50">
        <f>G26-G28</f>
        <v>40136341</v>
      </c>
      <c r="H30" s="41"/>
      <c r="I30" s="76">
        <f>G30/$G$8*100</f>
        <v>12.516526306889924</v>
      </c>
      <c r="J30" s="23"/>
      <c r="K30" s="23"/>
    </row>
    <row r="31" ht="16.5" thickTop="1"/>
    <row r="34" spans="3:9" ht="16.5">
      <c r="C34" s="110" t="str">
        <f>C6</f>
        <v>九十九年度</v>
      </c>
      <c r="D34" s="110"/>
      <c r="E34" s="110"/>
      <c r="F34" s="22"/>
      <c r="G34" s="110" t="str">
        <f>G6</f>
        <v>九十八年度</v>
      </c>
      <c r="H34" s="110"/>
      <c r="I34" s="110"/>
    </row>
    <row r="35" spans="3:9" ht="16.5">
      <c r="C35" s="37" t="s">
        <v>35</v>
      </c>
      <c r="D35" s="35"/>
      <c r="E35" s="37" t="s">
        <v>36</v>
      </c>
      <c r="F35"/>
      <c r="G35" s="37" t="s">
        <v>35</v>
      </c>
      <c r="H35" s="35"/>
      <c r="I35" s="37" t="s">
        <v>36</v>
      </c>
    </row>
    <row r="36" spans="1:9" ht="16.5">
      <c r="A36" s="36" t="s">
        <v>34</v>
      </c>
      <c r="C36" s="62">
        <f>C26/600000</f>
        <v>132.63464</v>
      </c>
      <c r="D36" s="55"/>
      <c r="E36" s="62">
        <f>C30/600000</f>
        <v>109.360275</v>
      </c>
      <c r="F36" s="55"/>
      <c r="G36" s="62">
        <v>121.03588833333333</v>
      </c>
      <c r="H36" s="55"/>
      <c r="I36" s="62">
        <v>66.89390166666666</v>
      </c>
    </row>
    <row r="37" spans="3:9" ht="16.5">
      <c r="C37" s="34"/>
      <c r="D37" s="34"/>
      <c r="E37" s="34"/>
      <c r="F37" s="27"/>
      <c r="G37" s="34"/>
      <c r="H37" s="34"/>
      <c r="I37" s="34"/>
    </row>
    <row r="38" spans="3:9" ht="16.5">
      <c r="C38" s="31"/>
      <c r="D38" s="31"/>
      <c r="E38" s="31"/>
      <c r="F38" s="27"/>
      <c r="G38" s="31"/>
      <c r="H38" s="31"/>
      <c r="I38" s="31"/>
    </row>
    <row r="39" spans="1:9" ht="16.5">
      <c r="A39" s="56" t="s">
        <v>71</v>
      </c>
      <c r="C39" s="32"/>
      <c r="D39" s="32"/>
      <c r="E39" s="32"/>
      <c r="F39" s="27"/>
      <c r="G39" s="33"/>
      <c r="H39" s="33"/>
      <c r="I39" s="33"/>
    </row>
    <row r="55" spans="1:7" ht="16.5">
      <c r="A55" s="11" t="s">
        <v>37</v>
      </c>
      <c r="C55" s="15" t="s">
        <v>19</v>
      </c>
      <c r="G55" s="15" t="s">
        <v>20</v>
      </c>
    </row>
    <row r="359" ht="15.75">
      <c r="A359" s="25"/>
    </row>
    <row r="360" ht="15.75">
      <c r="A360" s="26"/>
    </row>
    <row r="361" ht="15.75">
      <c r="A361" s="25"/>
    </row>
    <row r="363" ht="15.75">
      <c r="A363" s="25"/>
    </row>
    <row r="364" ht="15.75">
      <c r="A364" s="26"/>
    </row>
    <row r="365" ht="15.75">
      <c r="A365" s="25"/>
    </row>
    <row r="367" ht="15.75">
      <c r="A367" s="25"/>
    </row>
    <row r="368" ht="15.75">
      <c r="A368" s="26"/>
    </row>
    <row r="369" ht="15.75">
      <c r="A369" s="25"/>
    </row>
    <row r="403" ht="15.75">
      <c r="A403" s="25"/>
    </row>
    <row r="404" ht="15.75">
      <c r="A404" s="26"/>
    </row>
    <row r="405" ht="15.75">
      <c r="A405" s="26"/>
    </row>
    <row r="406" ht="15.75">
      <c r="A406" s="26"/>
    </row>
    <row r="407" ht="15.75">
      <c r="A407" s="25"/>
    </row>
    <row r="408" ht="15.75">
      <c r="A408" s="25"/>
    </row>
    <row r="409" ht="15.75">
      <c r="A409" s="25"/>
    </row>
    <row r="410" ht="15.75">
      <c r="A410" s="25"/>
    </row>
    <row r="411" ht="15.75">
      <c r="A411" s="26"/>
    </row>
    <row r="412" ht="15.75">
      <c r="A412" s="26"/>
    </row>
    <row r="413" ht="15.75">
      <c r="A413" s="26"/>
    </row>
    <row r="414" ht="15.75">
      <c r="A414" s="25"/>
    </row>
    <row r="415" ht="15.75">
      <c r="A415" s="25"/>
    </row>
    <row r="605" ht="15.75">
      <c r="A605" s="25"/>
    </row>
  </sheetData>
  <mergeCells count="8">
    <mergeCell ref="A2:I2"/>
    <mergeCell ref="A4:I4"/>
    <mergeCell ref="A1:I1"/>
    <mergeCell ref="C34:E34"/>
    <mergeCell ref="G34:I34"/>
    <mergeCell ref="C6:E6"/>
    <mergeCell ref="G6:I6"/>
    <mergeCell ref="A3:I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selection activeCell="A26" sqref="A26"/>
    </sheetView>
  </sheetViews>
  <sheetFormatPr defaultColWidth="9.00390625" defaultRowHeight="16.5"/>
  <cols>
    <col min="1" max="1" width="39.50390625" style="0" customWidth="1"/>
    <col min="2" max="2" width="2.50390625" style="0" customWidth="1"/>
    <col min="3" max="3" width="12.75390625" style="0" bestFit="1" customWidth="1"/>
    <col min="4" max="4" width="3.75390625" style="0" customWidth="1"/>
    <col min="5" max="5" width="13.625" style="0" customWidth="1"/>
    <col min="6" max="6" width="3.50390625" style="0" customWidth="1"/>
    <col min="7" max="7" width="14.75390625" style="0" bestFit="1" customWidth="1"/>
    <col min="8" max="8" width="3.125" style="0" customWidth="1"/>
    <col min="9" max="9" width="14.75390625" style="0" bestFit="1" customWidth="1"/>
  </cols>
  <sheetData>
    <row r="1" spans="1:9" ht="16.5">
      <c r="A1" s="105" t="s">
        <v>102</v>
      </c>
      <c r="B1" s="105"/>
      <c r="C1" s="105"/>
      <c r="D1" s="105"/>
      <c r="E1" s="105"/>
      <c r="F1" s="105"/>
      <c r="G1" s="105"/>
      <c r="H1" s="105"/>
      <c r="I1" s="105"/>
    </row>
    <row r="2" spans="1:9" ht="16.5">
      <c r="A2" s="105" t="s">
        <v>69</v>
      </c>
      <c r="B2" s="105"/>
      <c r="C2" s="105"/>
      <c r="D2" s="105"/>
      <c r="E2" s="105"/>
      <c r="F2" s="105"/>
      <c r="G2" s="105"/>
      <c r="H2" s="105"/>
      <c r="I2" s="105"/>
    </row>
    <row r="3" spans="1:9" ht="16.5">
      <c r="A3" s="105" t="s">
        <v>80</v>
      </c>
      <c r="B3" s="105"/>
      <c r="C3" s="105"/>
      <c r="D3" s="105"/>
      <c r="E3" s="105"/>
      <c r="F3" s="105"/>
      <c r="G3" s="105"/>
      <c r="H3" s="105"/>
      <c r="I3" s="105"/>
    </row>
    <row r="4" spans="1:9" ht="16.5">
      <c r="A4" s="104" t="s">
        <v>2</v>
      </c>
      <c r="B4" s="104"/>
      <c r="C4" s="104"/>
      <c r="D4" s="104"/>
      <c r="E4" s="104"/>
      <c r="F4" s="104"/>
      <c r="G4" s="104"/>
      <c r="H4" s="104"/>
      <c r="I4" s="104"/>
    </row>
    <row r="5" ht="16.5">
      <c r="A5" s="10"/>
    </row>
    <row r="6" spans="1:9" ht="16.5">
      <c r="A6" s="60"/>
      <c r="B6" s="60"/>
      <c r="C6" s="60"/>
      <c r="D6" s="60"/>
      <c r="E6" s="112" t="s">
        <v>12</v>
      </c>
      <c r="F6" s="112"/>
      <c r="G6" s="112"/>
      <c r="H6" s="55"/>
      <c r="I6" s="60"/>
    </row>
    <row r="7" spans="1:9" ht="16.5">
      <c r="A7" s="60"/>
      <c r="B7" s="60"/>
      <c r="C7" s="82" t="s">
        <v>90</v>
      </c>
      <c r="D7" s="60"/>
      <c r="E7" s="82" t="s">
        <v>13</v>
      </c>
      <c r="F7" s="95"/>
      <c r="G7" s="96" t="s">
        <v>14</v>
      </c>
      <c r="H7" s="60"/>
      <c r="I7" s="82" t="s">
        <v>70</v>
      </c>
    </row>
    <row r="8" spans="1:9" ht="16.5">
      <c r="A8" s="3" t="s">
        <v>81</v>
      </c>
      <c r="B8" s="4"/>
      <c r="C8" s="87">
        <v>6000000</v>
      </c>
      <c r="D8" s="44"/>
      <c r="E8" s="44">
        <v>9354350</v>
      </c>
      <c r="F8" s="44"/>
      <c r="G8" s="87">
        <v>63127218</v>
      </c>
      <c r="H8" s="44"/>
      <c r="I8" s="87">
        <f>SUM(C8:G8)</f>
        <v>78481568</v>
      </c>
    </row>
    <row r="9" spans="1:9" ht="16.5">
      <c r="A9" s="9"/>
      <c r="B9" s="4"/>
      <c r="C9" s="44"/>
      <c r="D9" s="44"/>
      <c r="E9" s="44"/>
      <c r="F9" s="44"/>
      <c r="G9" s="44"/>
      <c r="H9" s="44"/>
      <c r="I9" s="44"/>
    </row>
    <row r="10" spans="1:9" ht="16.5">
      <c r="A10" s="3" t="s">
        <v>82</v>
      </c>
      <c r="B10" s="4"/>
      <c r="C10" s="44"/>
      <c r="D10" s="44"/>
      <c r="E10" s="44"/>
      <c r="F10" s="44"/>
      <c r="G10" s="44"/>
      <c r="H10" s="44"/>
      <c r="I10" s="44"/>
    </row>
    <row r="11" spans="1:9" ht="16.5">
      <c r="A11" s="6" t="s">
        <v>83</v>
      </c>
      <c r="B11" s="4"/>
      <c r="C11" s="88">
        <v>0</v>
      </c>
      <c r="D11" s="44"/>
      <c r="E11" s="88">
        <v>0</v>
      </c>
      <c r="F11" s="44"/>
      <c r="G11" s="94">
        <v>-50400000</v>
      </c>
      <c r="H11" s="44"/>
      <c r="I11" s="94">
        <f>SUM(C11:G11)</f>
        <v>-50400000</v>
      </c>
    </row>
    <row r="12" spans="1:9" ht="16.5">
      <c r="A12" s="9"/>
      <c r="B12" s="4"/>
      <c r="C12" s="44"/>
      <c r="D12" s="44"/>
      <c r="E12" s="44"/>
      <c r="F12" s="44"/>
      <c r="G12" s="44"/>
      <c r="H12" s="44"/>
      <c r="I12" s="44"/>
    </row>
    <row r="13" spans="1:9" ht="16.5">
      <c r="A13" s="3" t="s">
        <v>84</v>
      </c>
      <c r="B13" s="4"/>
      <c r="C13" s="90">
        <v>0</v>
      </c>
      <c r="D13" s="44"/>
      <c r="E13" s="90">
        <v>0</v>
      </c>
      <c r="F13" s="44"/>
      <c r="G13" s="91">
        <v>40136341</v>
      </c>
      <c r="H13" s="44"/>
      <c r="I13" s="91">
        <f>SUM(C13:G13)</f>
        <v>40136341</v>
      </c>
    </row>
    <row r="14" spans="1:9" ht="16.5">
      <c r="A14" s="3" t="s">
        <v>85</v>
      </c>
      <c r="B14" s="4"/>
      <c r="C14" s="89">
        <f>SUM(C8:C13)</f>
        <v>6000000</v>
      </c>
      <c r="D14" s="44"/>
      <c r="E14" s="93">
        <f>SUM(E8:E13)</f>
        <v>9354350</v>
      </c>
      <c r="F14" s="44"/>
      <c r="G14" s="89">
        <f>SUM(G8:G13)</f>
        <v>52863559</v>
      </c>
      <c r="H14" s="44"/>
      <c r="I14" s="89">
        <f>SUM(I8:I13)</f>
        <v>68217909</v>
      </c>
    </row>
    <row r="15" spans="1:9" ht="16.5">
      <c r="A15" s="9"/>
      <c r="B15" s="4"/>
      <c r="C15" s="44"/>
      <c r="D15" s="44"/>
      <c r="E15" s="44"/>
      <c r="F15" s="44"/>
      <c r="G15" s="44"/>
      <c r="H15" s="44"/>
      <c r="I15" s="44"/>
    </row>
    <row r="16" spans="1:9" ht="16.5">
      <c r="A16" s="3" t="s">
        <v>86</v>
      </c>
      <c r="B16" s="4"/>
      <c r="C16" s="44"/>
      <c r="D16" s="44"/>
      <c r="E16" s="44"/>
      <c r="F16" s="44"/>
      <c r="G16" s="44"/>
      <c r="H16" s="44"/>
      <c r="I16" s="44"/>
    </row>
    <row r="17" spans="1:9" ht="16.5">
      <c r="A17" s="6" t="s">
        <v>87</v>
      </c>
      <c r="B17" s="4"/>
      <c r="C17" s="88">
        <v>0</v>
      </c>
      <c r="D17" s="44"/>
      <c r="E17" s="89">
        <v>4013634</v>
      </c>
      <c r="F17" s="44"/>
      <c r="G17" s="94">
        <v>-4013634</v>
      </c>
      <c r="H17" s="44"/>
      <c r="I17" s="88">
        <f>SUM(C17:G17)</f>
        <v>0</v>
      </c>
    </row>
    <row r="18" spans="1:9" ht="16.5">
      <c r="A18" s="6" t="s">
        <v>83</v>
      </c>
      <c r="B18" s="4"/>
      <c r="C18" s="88">
        <v>0</v>
      </c>
      <c r="D18" s="44"/>
      <c r="E18" s="88">
        <v>0</v>
      </c>
      <c r="F18" s="44"/>
      <c r="G18" s="94">
        <v>-30000000</v>
      </c>
      <c r="H18" s="44"/>
      <c r="I18" s="94">
        <f>SUM(C18:G18)</f>
        <v>-30000000</v>
      </c>
    </row>
    <row r="19" spans="1:9" ht="16.5">
      <c r="A19" s="6"/>
      <c r="B19" s="4"/>
      <c r="C19" s="44"/>
      <c r="D19" s="44"/>
      <c r="E19" s="44"/>
      <c r="F19" s="44"/>
      <c r="G19" s="89"/>
      <c r="H19" s="44"/>
      <c r="I19" s="89"/>
    </row>
    <row r="20" spans="1:14" ht="16.5">
      <c r="A20" s="3" t="s">
        <v>88</v>
      </c>
      <c r="B20" s="4"/>
      <c r="C20" s="90">
        <v>0</v>
      </c>
      <c r="D20" s="44"/>
      <c r="E20" s="90">
        <v>0</v>
      </c>
      <c r="F20" s="44"/>
      <c r="G20" s="91">
        <v>65616165</v>
      </c>
      <c r="H20" s="44"/>
      <c r="I20" s="91">
        <f>SUM(C20:G20)</f>
        <v>65616165</v>
      </c>
      <c r="J20" s="83"/>
      <c r="K20" s="83"/>
      <c r="L20" s="83"/>
      <c r="M20" s="83"/>
      <c r="N20" s="83"/>
    </row>
    <row r="21" spans="1:9" ht="16.5">
      <c r="A21" s="9"/>
      <c r="B21" s="4"/>
      <c r="C21" s="44"/>
      <c r="D21" s="44"/>
      <c r="E21" s="44"/>
      <c r="F21" s="44"/>
      <c r="G21" s="44"/>
      <c r="H21" s="44"/>
      <c r="I21" s="44"/>
    </row>
    <row r="22" spans="1:9" ht="17.25" thickBot="1">
      <c r="A22" s="3" t="s">
        <v>89</v>
      </c>
      <c r="B22" s="4"/>
      <c r="C22" s="92">
        <f>SUM(C14:C20)</f>
        <v>6000000</v>
      </c>
      <c r="D22" s="44"/>
      <c r="E22" s="92">
        <f>SUM(E14:E20)</f>
        <v>13367984</v>
      </c>
      <c r="F22" s="44"/>
      <c r="G22" s="92">
        <f>SUM(G14:G20)</f>
        <v>84466090</v>
      </c>
      <c r="H22" s="44"/>
      <c r="I22" s="92">
        <f>SUM(C22:G22)</f>
        <v>103834074</v>
      </c>
    </row>
    <row r="23" ht="17.25" thickTop="1"/>
    <row r="26" ht="16.5">
      <c r="A26" s="56" t="s">
        <v>71</v>
      </c>
    </row>
    <row r="29" spans="1:7" ht="16.5">
      <c r="A29" s="11" t="s">
        <v>37</v>
      </c>
      <c r="B29" s="21"/>
      <c r="C29" s="15" t="s">
        <v>19</v>
      </c>
      <c r="D29" s="21"/>
      <c r="E29" s="21"/>
      <c r="F29" s="21"/>
      <c r="G29" s="15" t="s">
        <v>20</v>
      </c>
    </row>
  </sheetData>
  <mergeCells count="5">
    <mergeCell ref="E6:G6"/>
    <mergeCell ref="A1:I1"/>
    <mergeCell ref="A2:I2"/>
    <mergeCell ref="A3:I3"/>
    <mergeCell ref="A4:I4"/>
  </mergeCells>
  <printOptions/>
  <pageMargins left="0.5905511811023623" right="0.5905511811023623" top="0.6299212598425197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7" sqref="A17"/>
    </sheetView>
  </sheetViews>
  <sheetFormatPr defaultColWidth="9.00390625" defaultRowHeight="16.5"/>
  <cols>
    <col min="1" max="1" width="39.625" style="0" customWidth="1"/>
    <col min="2" max="2" width="2.875" style="0" customWidth="1"/>
    <col min="3" max="3" width="14.125" style="0" bestFit="1" customWidth="1"/>
    <col min="5" max="5" width="14.125" style="0" bestFit="1" customWidth="1"/>
  </cols>
  <sheetData>
    <row r="1" spans="1:5" ht="16.5">
      <c r="A1" s="105" t="s">
        <v>102</v>
      </c>
      <c r="B1" s="105"/>
      <c r="C1" s="105"/>
      <c r="D1" s="105"/>
      <c r="E1" s="105"/>
    </row>
    <row r="2" spans="1:5" ht="16.5">
      <c r="A2" s="105" t="s">
        <v>79</v>
      </c>
      <c r="B2" s="105"/>
      <c r="C2" s="105"/>
      <c r="D2" s="105"/>
      <c r="E2" s="105"/>
    </row>
    <row r="3" spans="1:5" ht="16.5">
      <c r="A3" s="105" t="s">
        <v>91</v>
      </c>
      <c r="B3" s="105"/>
      <c r="C3" s="105"/>
      <c r="D3" s="105"/>
      <c r="E3" s="105"/>
    </row>
    <row r="4" spans="1:5" ht="16.5">
      <c r="A4" s="104" t="s">
        <v>2</v>
      </c>
      <c r="B4" s="104"/>
      <c r="C4" s="104"/>
      <c r="D4" s="104"/>
      <c r="E4" s="104"/>
    </row>
    <row r="5" ht="16.5">
      <c r="A5" s="1"/>
    </row>
    <row r="6" spans="1:5" ht="16.5">
      <c r="A6" s="2"/>
      <c r="B6" s="2"/>
      <c r="C6" s="17" t="s">
        <v>92</v>
      </c>
      <c r="D6" s="54"/>
      <c r="E6" s="17" t="s">
        <v>72</v>
      </c>
    </row>
    <row r="7" spans="1:5" ht="16.5">
      <c r="A7" s="84" t="s">
        <v>73</v>
      </c>
      <c r="B7" s="2"/>
      <c r="C7" s="60"/>
      <c r="D7" s="60"/>
      <c r="E7" s="60"/>
    </row>
    <row r="8" spans="1:5" ht="16.5">
      <c r="A8" s="97" t="s">
        <v>103</v>
      </c>
      <c r="B8" s="2"/>
      <c r="C8" s="40">
        <v>65616165</v>
      </c>
      <c r="D8" s="41"/>
      <c r="E8" s="85">
        <v>40136341</v>
      </c>
    </row>
    <row r="9" spans="1:5" ht="16.5">
      <c r="A9" s="97" t="s">
        <v>104</v>
      </c>
      <c r="B9" s="2"/>
      <c r="C9" s="86">
        <v>270002</v>
      </c>
      <c r="D9" s="86"/>
      <c r="E9" s="86">
        <v>243755</v>
      </c>
    </row>
    <row r="10" spans="1:5" ht="16.5">
      <c r="A10" s="97" t="s">
        <v>105</v>
      </c>
      <c r="B10" s="2"/>
      <c r="C10" s="99">
        <v>-6939</v>
      </c>
      <c r="D10" s="99"/>
      <c r="E10" s="100">
        <v>0</v>
      </c>
    </row>
    <row r="11" spans="1:5" ht="16.5">
      <c r="A11" s="97" t="s">
        <v>106</v>
      </c>
      <c r="B11" s="2"/>
      <c r="C11" s="99">
        <v>-164423</v>
      </c>
      <c r="D11" s="99"/>
      <c r="E11" s="99">
        <v>-142949</v>
      </c>
    </row>
    <row r="12" spans="1:5" ht="16.5">
      <c r="A12" s="97" t="s">
        <v>107</v>
      </c>
      <c r="B12" s="2"/>
      <c r="C12" s="100">
        <v>0</v>
      </c>
      <c r="D12" s="99"/>
      <c r="E12" s="99">
        <v>117410</v>
      </c>
    </row>
    <row r="13" spans="1:5" ht="16.5">
      <c r="A13" s="97" t="s">
        <v>108</v>
      </c>
      <c r="B13" s="2"/>
      <c r="C13" s="99"/>
      <c r="D13" s="99"/>
      <c r="E13" s="99"/>
    </row>
    <row r="14" spans="1:5" ht="19.5" customHeight="1">
      <c r="A14" s="97" t="s">
        <v>109</v>
      </c>
      <c r="B14" s="2"/>
      <c r="C14" s="99">
        <v>5589438</v>
      </c>
      <c r="D14" s="99"/>
      <c r="E14" s="99">
        <v>5000000</v>
      </c>
    </row>
    <row r="15" spans="1:5" ht="16.5">
      <c r="A15" s="97" t="s">
        <v>110</v>
      </c>
      <c r="B15" s="2"/>
      <c r="C15" s="99">
        <v>-4299786</v>
      </c>
      <c r="D15" s="99"/>
      <c r="E15" s="99">
        <v>-2755735</v>
      </c>
    </row>
    <row r="16" spans="1:5" ht="16.5">
      <c r="A16" s="97" t="s">
        <v>111</v>
      </c>
      <c r="B16" s="2"/>
      <c r="C16" s="99">
        <v>-366288</v>
      </c>
      <c r="D16" s="99"/>
      <c r="E16" s="99">
        <v>67567</v>
      </c>
    </row>
    <row r="17" spans="1:5" ht="16.5">
      <c r="A17" s="97" t="s">
        <v>112</v>
      </c>
      <c r="B17" s="2"/>
      <c r="C17" s="99">
        <v>2960941</v>
      </c>
      <c r="D17" s="99"/>
      <c r="E17" s="99">
        <v>-13645366</v>
      </c>
    </row>
    <row r="18" spans="1:5" ht="16.5">
      <c r="A18" s="97" t="s">
        <v>113</v>
      </c>
      <c r="B18" s="2"/>
      <c r="C18" s="99">
        <v>-3366125</v>
      </c>
      <c r="D18" s="99"/>
      <c r="E18" s="99">
        <v>1147101</v>
      </c>
    </row>
    <row r="19" spans="1:5" ht="16.5">
      <c r="A19" s="97" t="s">
        <v>114</v>
      </c>
      <c r="B19" s="2"/>
      <c r="C19" s="101">
        <f>SUM(C8:C18)</f>
        <v>66232985</v>
      </c>
      <c r="D19" s="99"/>
      <c r="E19" s="101">
        <f>SUM(E8:E18)</f>
        <v>30168124</v>
      </c>
    </row>
    <row r="20" spans="1:5" ht="16.5">
      <c r="A20" s="2"/>
      <c r="B20" s="2"/>
      <c r="C20" s="99"/>
      <c r="D20" s="99"/>
      <c r="E20" s="99"/>
    </row>
    <row r="21" spans="1:5" ht="16.5">
      <c r="A21" s="84" t="s">
        <v>74</v>
      </c>
      <c r="B21" s="2"/>
      <c r="C21" s="99"/>
      <c r="D21" s="99"/>
      <c r="E21" s="99"/>
    </row>
    <row r="22" spans="1:5" ht="16.5">
      <c r="A22" s="97" t="s">
        <v>93</v>
      </c>
      <c r="B22" s="2"/>
      <c r="C22" s="99">
        <v>-14980915</v>
      </c>
      <c r="D22" s="99"/>
      <c r="E22" s="100">
        <v>0</v>
      </c>
    </row>
    <row r="23" spans="1:5" ht="16.5">
      <c r="A23" s="97" t="s">
        <v>94</v>
      </c>
      <c r="B23" s="2"/>
      <c r="C23" s="99">
        <v>-1166031</v>
      </c>
      <c r="D23" s="99"/>
      <c r="E23" s="99">
        <v>-20500</v>
      </c>
    </row>
    <row r="24" spans="1:5" ht="16.5">
      <c r="A24" s="97" t="s">
        <v>95</v>
      </c>
      <c r="B24" s="2"/>
      <c r="C24" s="99">
        <v>512935</v>
      </c>
      <c r="D24" s="99"/>
      <c r="E24" s="100">
        <v>0</v>
      </c>
    </row>
    <row r="25" spans="1:5" ht="16.5">
      <c r="A25" s="97" t="s">
        <v>96</v>
      </c>
      <c r="B25" s="2"/>
      <c r="C25" s="99">
        <v>-207452</v>
      </c>
      <c r="D25" s="99"/>
      <c r="E25" s="100">
        <v>0</v>
      </c>
    </row>
    <row r="26" spans="1:5" ht="16.5">
      <c r="A26" s="97" t="s">
        <v>115</v>
      </c>
      <c r="B26" s="2"/>
      <c r="C26" s="101">
        <f>SUM(C22:C25)</f>
        <v>-15841463</v>
      </c>
      <c r="D26" s="99"/>
      <c r="E26" s="101">
        <f>SUM(E22:E25)</f>
        <v>-20500</v>
      </c>
    </row>
    <row r="27" spans="1:5" ht="16.5">
      <c r="A27" s="97"/>
      <c r="B27" s="2"/>
      <c r="C27" s="102"/>
      <c r="D27" s="99"/>
      <c r="E27" s="102"/>
    </row>
    <row r="28" spans="1:5" ht="16.5">
      <c r="A28" s="84" t="s">
        <v>97</v>
      </c>
      <c r="B28" s="2"/>
      <c r="C28" s="102"/>
      <c r="D28" s="99"/>
      <c r="E28" s="102"/>
    </row>
    <row r="29" spans="1:5" ht="16.5">
      <c r="A29" s="97" t="s">
        <v>98</v>
      </c>
      <c r="B29" s="2"/>
      <c r="C29" s="102">
        <v>-30000000</v>
      </c>
      <c r="D29" s="99"/>
      <c r="E29" s="102">
        <v>-50400000</v>
      </c>
    </row>
    <row r="30" spans="1:5" ht="16.5">
      <c r="A30" s="97" t="s">
        <v>116</v>
      </c>
      <c r="B30" s="2"/>
      <c r="C30" s="101">
        <f>SUM(C29)</f>
        <v>-30000000</v>
      </c>
      <c r="D30" s="99"/>
      <c r="E30" s="101">
        <f>SUM(E29)</f>
        <v>-50400000</v>
      </c>
    </row>
    <row r="31" spans="1:5" ht="16.5">
      <c r="A31" s="2"/>
      <c r="B31" s="2"/>
      <c r="C31" s="99"/>
      <c r="D31" s="99"/>
      <c r="E31" s="99"/>
    </row>
    <row r="32" spans="1:5" ht="16.5">
      <c r="A32" s="84" t="s">
        <v>75</v>
      </c>
      <c r="B32" s="2"/>
      <c r="C32" s="99">
        <f>C30+C26+C19</f>
        <v>20391522</v>
      </c>
      <c r="D32" s="99"/>
      <c r="E32" s="99">
        <f>E30+E26+E19</f>
        <v>-20252376</v>
      </c>
    </row>
    <row r="33" spans="1:6" ht="16.5">
      <c r="A33" s="2"/>
      <c r="B33" s="2"/>
      <c r="C33" s="41"/>
      <c r="D33" s="41"/>
      <c r="E33" s="41"/>
      <c r="F33" s="45"/>
    </row>
    <row r="34" spans="1:6" ht="16.5">
      <c r="A34" s="84" t="s">
        <v>76</v>
      </c>
      <c r="B34" s="2"/>
      <c r="C34" s="48">
        <v>84825625</v>
      </c>
      <c r="D34" s="41"/>
      <c r="E34" s="48">
        <v>105078001</v>
      </c>
      <c r="F34" s="45"/>
    </row>
    <row r="35" spans="1:6" ht="16.5">
      <c r="A35" s="2"/>
      <c r="B35" s="2"/>
      <c r="C35" s="41"/>
      <c r="D35" s="41"/>
      <c r="E35" s="41"/>
      <c r="F35" s="45"/>
    </row>
    <row r="36" spans="1:6" ht="17.25" thickBot="1">
      <c r="A36" s="84" t="s">
        <v>77</v>
      </c>
      <c r="B36" s="2"/>
      <c r="C36" s="50">
        <f>SUM(C32:C34)</f>
        <v>105217147</v>
      </c>
      <c r="D36" s="41"/>
      <c r="E36" s="50">
        <f>SUM(E32:E34)</f>
        <v>84825625</v>
      </c>
      <c r="F36" s="45"/>
    </row>
    <row r="37" spans="1:6" ht="17.25" thickTop="1">
      <c r="A37" s="2"/>
      <c r="B37" s="2"/>
      <c r="C37" s="41"/>
      <c r="D37" s="41"/>
      <c r="E37" s="41"/>
      <c r="F37" s="45"/>
    </row>
    <row r="38" spans="1:5" ht="16.5">
      <c r="A38" s="84" t="s">
        <v>78</v>
      </c>
      <c r="B38" s="2"/>
      <c r="C38" s="60"/>
      <c r="D38" s="60"/>
      <c r="E38" s="60"/>
    </row>
    <row r="39" spans="1:5" ht="17.25" thickBot="1">
      <c r="A39" s="97" t="s">
        <v>99</v>
      </c>
      <c r="B39" s="2"/>
      <c r="C39" s="98">
        <v>0</v>
      </c>
      <c r="D39" s="41"/>
      <c r="E39" s="98">
        <v>0</v>
      </c>
    </row>
    <row r="40" spans="1:5" ht="18" thickBot="1" thickTop="1">
      <c r="A40" s="97" t="s">
        <v>100</v>
      </c>
      <c r="B40" s="2"/>
      <c r="C40" s="50">
        <v>18187260</v>
      </c>
      <c r="D40" s="41"/>
      <c r="E40" s="50">
        <v>31137044</v>
      </c>
    </row>
    <row r="41" ht="17.25" thickTop="1"/>
    <row r="44" ht="16.5">
      <c r="A44" s="56" t="s">
        <v>71</v>
      </c>
    </row>
  </sheetData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A224701927</dc:creator>
  <cp:keywords/>
  <dc:description/>
  <cp:lastModifiedBy>hj.lu</cp:lastModifiedBy>
  <cp:lastPrinted>2011-04-11T05:45:43Z</cp:lastPrinted>
  <dcterms:created xsi:type="dcterms:W3CDTF">2007-04-18T02:18:43Z</dcterms:created>
  <dcterms:modified xsi:type="dcterms:W3CDTF">2011-04-12T01:37:35Z</dcterms:modified>
  <cp:category/>
  <cp:version/>
  <cp:contentType/>
  <cp:contentStatus/>
</cp:coreProperties>
</file>